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360" yWindow="0" windowWidth="25600" windowHeight="13700" tabRatio="500"/>
  </bookViews>
  <sheets>
    <sheet name="Retirement 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5" i="1"/>
  <c r="H17" i="1"/>
  <c r="H21" i="1"/>
  <c r="H27" i="1"/>
  <c r="H31" i="1"/>
  <c r="H30" i="1"/>
  <c r="O1" i="1"/>
  <c r="H5" i="1"/>
  <c r="H6" i="1"/>
  <c r="H28" i="1"/>
</calcChain>
</file>

<file path=xl/sharedStrings.xml><?xml version="1.0" encoding="utf-8"?>
<sst xmlns="http://schemas.openxmlformats.org/spreadsheetml/2006/main" count="34" uniqueCount="29">
  <si>
    <t>Monthly Income to provide for in retirement years</t>
  </si>
  <si>
    <t>Annual Income to provide for in retirement years</t>
  </si>
  <si>
    <t>Inflation rate</t>
  </si>
  <si>
    <t>assumed</t>
  </si>
  <si>
    <t>Number of years to retirement</t>
  </si>
  <si>
    <t>Number of retirement years to provide for</t>
  </si>
  <si>
    <t>Annual Income required immediately after retirement</t>
  </si>
  <si>
    <t>Post retirement investment return</t>
  </si>
  <si>
    <t>Discount factor for retirement years</t>
  </si>
  <si>
    <t>(assuming life expectancy of 80)</t>
  </si>
  <si>
    <t>(post tax)</t>
  </si>
  <si>
    <t>Current age</t>
  </si>
  <si>
    <t>yrs</t>
  </si>
  <si>
    <t>Retirement age</t>
  </si>
  <si>
    <t>Life expectancy</t>
  </si>
  <si>
    <t>www.vipinkhandelwal.com</t>
  </si>
  <si>
    <t>Other income expected post retirement</t>
  </si>
  <si>
    <t>pension, rental, etc.</t>
  </si>
  <si>
    <t>(Fill input in the yellow marked cells)</t>
  </si>
  <si>
    <t>Monthly Income required post retirement</t>
  </si>
  <si>
    <t>Investment return till retirement</t>
  </si>
  <si>
    <t>Annual Savings required</t>
  </si>
  <si>
    <t>Monthly Savings required</t>
  </si>
  <si>
    <t>in lacs</t>
  </si>
  <si>
    <t>Retirement Fund Calculator</t>
  </si>
  <si>
    <t>Funds already available for retirement purpose</t>
  </si>
  <si>
    <t>Balance funds to be built for retirement</t>
  </si>
  <si>
    <t>Total Retirement fund required</t>
  </si>
  <si>
    <t>Balance funds required for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</si>
</sst>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₹&quot;\ #,##0;[Red]\-&quot;₹&quot;\ #,##0"/>
    <numFmt numFmtId="8" formatCode="&quot;₹&quot;\ #,##0.00;[Red]\-&quot;₹&quot;\ #,##0.00"/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6" fillId="3" borderId="0" xfId="0" applyFont="1" applyFill="1"/>
    <xf numFmtId="0" fontId="2" fillId="3" borderId="0" xfId="0" applyFont="1" applyFill="1"/>
    <xf numFmtId="0" fontId="7" fillId="3" borderId="0" xfId="0" applyFont="1" applyFill="1"/>
    <xf numFmtId="0" fontId="0" fillId="3" borderId="0" xfId="0" applyFont="1" applyFill="1"/>
    <xf numFmtId="0" fontId="4" fillId="3" borderId="0" xfId="22" applyFont="1" applyFill="1"/>
    <xf numFmtId="0" fontId="0" fillId="2" borderId="0" xfId="0" applyFont="1" applyFill="1"/>
    <xf numFmtId="0" fontId="3" fillId="3" borderId="0" xfId="0" applyFont="1" applyFill="1"/>
    <xf numFmtId="43" fontId="3" fillId="3" borderId="0" xfId="1" applyFont="1" applyFill="1"/>
    <xf numFmtId="0" fontId="0" fillId="4" borderId="0" xfId="0" applyFont="1" applyFill="1"/>
    <xf numFmtId="6" fontId="2" fillId="4" borderId="0" xfId="0" applyNumberFormat="1" applyFont="1" applyFill="1"/>
    <xf numFmtId="8" fontId="0" fillId="3" borderId="0" xfId="0" applyNumberFormat="1" applyFont="1" applyFill="1"/>
    <xf numFmtId="6" fontId="0" fillId="2" borderId="0" xfId="1" applyNumberFormat="1" applyFont="1" applyFill="1"/>
    <xf numFmtId="6" fontId="2" fillId="4" borderId="0" xfId="1" applyNumberFormat="1" applyFont="1" applyFill="1"/>
    <xf numFmtId="9" fontId="0" fillId="2" borderId="0" xfId="0" applyNumberFormat="1" applyFont="1" applyFill="1"/>
  </cellXfs>
  <cellStyles count="5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pinkhandelw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/>
  </sheetViews>
  <sheetFormatPr baseColWidth="10" defaultRowHeight="15" x14ac:dyDescent="0"/>
  <cols>
    <col min="1" max="7" width="10.83203125" style="4"/>
    <col min="8" max="8" width="15.83203125" style="4" bestFit="1" customWidth="1"/>
    <col min="9" max="9" width="11.1640625" style="4" bestFit="1" customWidth="1"/>
    <col min="10" max="16384" width="10.83203125" style="4"/>
  </cols>
  <sheetData>
    <row r="1" spans="1:15" ht="18">
      <c r="A1" s="3" t="s">
        <v>24</v>
      </c>
      <c r="D1" s="1" t="s">
        <v>18</v>
      </c>
      <c r="I1" s="5" t="s">
        <v>15</v>
      </c>
      <c r="L1" s="7" t="s">
        <v>8</v>
      </c>
      <c r="M1" s="7"/>
      <c r="N1" s="7"/>
      <c r="O1" s="8">
        <f>((1+H19)/(1+H8))-1</f>
        <v>9.2592592592593004E-3</v>
      </c>
    </row>
    <row r="3" spans="1:15">
      <c r="A3" s="4">
        <v>1</v>
      </c>
      <c r="B3" s="4" t="s">
        <v>19</v>
      </c>
      <c r="H3" s="12">
        <v>100000</v>
      </c>
      <c r="I3" s="1"/>
    </row>
    <row r="4" spans="1:15">
      <c r="A4" s="4">
        <v>2</v>
      </c>
      <c r="B4" s="4" t="s">
        <v>16</v>
      </c>
      <c r="H4" s="12">
        <v>0</v>
      </c>
      <c r="I4" s="1" t="s">
        <v>17</v>
      </c>
    </row>
    <row r="5" spans="1:15">
      <c r="A5" s="2">
        <v>3</v>
      </c>
      <c r="B5" s="2" t="s">
        <v>0</v>
      </c>
      <c r="C5" s="2"/>
      <c r="D5" s="2"/>
      <c r="E5" s="2"/>
      <c r="F5" s="2"/>
      <c r="G5" s="2"/>
      <c r="H5" s="10">
        <f>H3-H4</f>
        <v>100000</v>
      </c>
      <c r="I5" s="1"/>
    </row>
    <row r="6" spans="1:15">
      <c r="A6" s="2">
        <v>4</v>
      </c>
      <c r="B6" s="2" t="s">
        <v>1</v>
      </c>
      <c r="C6" s="2"/>
      <c r="D6" s="2"/>
      <c r="E6" s="2"/>
      <c r="F6" s="2"/>
      <c r="G6" s="2"/>
      <c r="H6" s="10">
        <f>H5*12</f>
        <v>1200000</v>
      </c>
    </row>
    <row r="8" spans="1:15">
      <c r="A8" s="4">
        <v>5</v>
      </c>
      <c r="B8" s="4" t="s">
        <v>2</v>
      </c>
      <c r="D8" s="1" t="s">
        <v>3</v>
      </c>
      <c r="H8" s="14">
        <v>0.08</v>
      </c>
    </row>
    <row r="10" spans="1:15">
      <c r="A10" s="4">
        <v>6</v>
      </c>
      <c r="B10" s="4" t="s">
        <v>11</v>
      </c>
      <c r="H10" s="6">
        <v>36</v>
      </c>
      <c r="I10" s="4" t="s">
        <v>12</v>
      </c>
    </row>
    <row r="11" spans="1:15">
      <c r="A11" s="4">
        <v>7</v>
      </c>
      <c r="B11" s="4" t="s">
        <v>13</v>
      </c>
      <c r="H11" s="6">
        <v>60</v>
      </c>
      <c r="I11" s="4" t="s">
        <v>12</v>
      </c>
    </row>
    <row r="12" spans="1:15">
      <c r="A12" s="4">
        <v>8</v>
      </c>
      <c r="B12" s="4" t="s">
        <v>14</v>
      </c>
      <c r="H12" s="6">
        <v>80</v>
      </c>
      <c r="I12" s="4" t="s">
        <v>12</v>
      </c>
    </row>
    <row r="14" spans="1:15">
      <c r="A14" s="4">
        <v>9</v>
      </c>
      <c r="B14" s="4" t="s">
        <v>4</v>
      </c>
      <c r="H14" s="9">
        <f>H11-H10</f>
        <v>24</v>
      </c>
      <c r="I14" s="1"/>
    </row>
    <row r="15" spans="1:15">
      <c r="A15" s="4">
        <v>10</v>
      </c>
      <c r="B15" s="4" t="s">
        <v>5</v>
      </c>
      <c r="H15" s="9">
        <f>H12-H11</f>
        <v>20</v>
      </c>
      <c r="I15" s="1" t="s">
        <v>9</v>
      </c>
    </row>
    <row r="17" spans="1:9">
      <c r="A17" s="2">
        <v>11</v>
      </c>
      <c r="B17" s="2" t="s">
        <v>6</v>
      </c>
      <c r="C17" s="2"/>
      <c r="D17" s="2"/>
      <c r="E17" s="2"/>
      <c r="F17" s="2"/>
      <c r="G17" s="2"/>
      <c r="H17" s="13">
        <f>H6*(1+H8)^H14</f>
        <v>7609416.884688138</v>
      </c>
    </row>
    <row r="19" spans="1:9">
      <c r="A19" s="4">
        <v>12</v>
      </c>
      <c r="B19" s="4" t="s">
        <v>7</v>
      </c>
      <c r="E19" s="1" t="s">
        <v>3</v>
      </c>
      <c r="H19" s="14">
        <v>0.09</v>
      </c>
      <c r="I19" s="4" t="s">
        <v>10</v>
      </c>
    </row>
    <row r="21" spans="1:9">
      <c r="A21" s="2">
        <v>13</v>
      </c>
      <c r="B21" s="2" t="s">
        <v>27</v>
      </c>
      <c r="C21" s="2"/>
      <c r="D21" s="2"/>
      <c r="E21" s="2"/>
      <c r="F21" s="2"/>
      <c r="G21" s="2"/>
      <c r="H21" s="10">
        <f>PV(O1,H15,-H17,)</f>
        <v>138345721.11113742</v>
      </c>
    </row>
    <row r="23" spans="1:9">
      <c r="A23" s="4">
        <v>14</v>
      </c>
      <c r="B23" s="4" t="s">
        <v>20</v>
      </c>
      <c r="E23" s="1" t="s">
        <v>3</v>
      </c>
      <c r="H23" s="14">
        <v>0.12</v>
      </c>
      <c r="I23" s="4" t="s">
        <v>10</v>
      </c>
    </row>
    <row r="25" spans="1:9">
      <c r="A25" s="2">
        <v>15</v>
      </c>
      <c r="B25" s="2" t="s">
        <v>25</v>
      </c>
      <c r="C25" s="2"/>
      <c r="D25" s="2"/>
      <c r="E25" s="2"/>
      <c r="F25" s="2"/>
      <c r="G25" s="2"/>
      <c r="H25" s="10">
        <v>500000</v>
      </c>
      <c r="I25" s="11"/>
    </row>
    <row r="26" spans="1:9">
      <c r="A26" s="2"/>
      <c r="B26" s="2"/>
      <c r="C26" s="2"/>
      <c r="D26" s="2"/>
      <c r="E26" s="2"/>
      <c r="F26" s="2"/>
      <c r="G26" s="2"/>
      <c r="H26" s="10"/>
      <c r="I26" s="11"/>
    </row>
    <row r="27" spans="1:9">
      <c r="A27" s="4">
        <v>16</v>
      </c>
      <c r="B27" s="4" t="s">
        <v>26</v>
      </c>
      <c r="H27" s="10">
        <f>H21-FV(H23,H14,,-H25,)</f>
        <v>130756406.64388621</v>
      </c>
    </row>
    <row r="28" spans="1:9">
      <c r="A28" s="2">
        <v>16.100000000000001</v>
      </c>
      <c r="B28" s="2" t="s">
        <v>28</v>
      </c>
      <c r="C28" s="2"/>
      <c r="D28" s="2"/>
      <c r="E28" s="1" t="s">
        <v>23</v>
      </c>
      <c r="F28" s="2"/>
      <c r="H28" s="10">
        <f>H27/10^5</f>
        <v>1307.564066438862</v>
      </c>
    </row>
    <row r="29" spans="1:9">
      <c r="A29" s="2"/>
      <c r="B29" s="2"/>
      <c r="C29" s="2"/>
      <c r="D29" s="2"/>
      <c r="E29" s="2"/>
      <c r="F29" s="2"/>
      <c r="H29" s="10"/>
    </row>
    <row r="30" spans="1:9">
      <c r="A30" s="2">
        <v>17</v>
      </c>
      <c r="B30" s="2" t="s">
        <v>21</v>
      </c>
      <c r="C30" s="2"/>
      <c r="D30" s="2"/>
      <c r="E30" s="2"/>
      <c r="F30" s="2"/>
      <c r="G30" s="2"/>
      <c r="H30" s="10">
        <f>PMT(H23,H14,0,-H27,)</f>
        <v>1106649.2303133989</v>
      </c>
      <c r="I30" s="11"/>
    </row>
    <row r="31" spans="1:9">
      <c r="A31" s="4">
        <v>18</v>
      </c>
      <c r="B31" s="4" t="s">
        <v>22</v>
      </c>
      <c r="H31" s="10">
        <f>PMT(H23/12,H14*12,0,-H27,)</f>
        <v>78953.179962239272</v>
      </c>
    </row>
  </sheetData>
  <hyperlinks>
    <hyperlink ref="I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Calculator</vt:lpstr>
    </vt:vector>
  </TitlesOfParts>
  <Company>vipinkhandelwal.com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2015-11-14T15:22:30Z</dcterms:created>
  <dcterms:modified xsi:type="dcterms:W3CDTF">2015-11-18T04:42:17Z</dcterms:modified>
</cp:coreProperties>
</file>